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shermansen/Downloads/Dropbox/Direktion/Styrkematerialer/"/>
    </mc:Choice>
  </mc:AlternateContent>
  <xr:revisionPtr revIDLastSave="0" documentId="13_ncr:1_{C9B4D6DD-47D6-1A46-B316-9CCDAB23E165}" xr6:coauthVersionLast="47" xr6:coauthVersionMax="47" xr10:uidLastSave="{00000000-0000-0000-0000-000000000000}"/>
  <bookViews>
    <workbookView xWindow="27100" yWindow="500" windowWidth="41700" windowHeight="27140" xr2:uid="{2B2C908E-0011-CB48-A840-CB4A4C630FC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D25" i="1"/>
  <c r="S26" i="1"/>
  <c r="S25" i="1"/>
  <c r="S24" i="1"/>
  <c r="S23" i="1"/>
  <c r="S22" i="1"/>
  <c r="M25" i="1"/>
  <c r="M24" i="1"/>
  <c r="M23" i="1"/>
  <c r="M22" i="1"/>
  <c r="P22" i="1"/>
  <c r="P23" i="1"/>
  <c r="P24" i="1"/>
  <c r="J22" i="1"/>
  <c r="J23" i="1"/>
  <c r="G24" i="1"/>
  <c r="G23" i="1"/>
  <c r="G25" i="1"/>
  <c r="D26" i="1"/>
  <c r="D24" i="1"/>
  <c r="D23" i="1"/>
  <c r="D22" i="1"/>
  <c r="J24" i="1"/>
  <c r="S28" i="1" l="1"/>
  <c r="Y27" i="1" s="1"/>
  <c r="P28" i="1"/>
  <c r="Y26" i="1" s="1"/>
  <c r="M28" i="1"/>
  <c r="Y25" i="1" s="1"/>
  <c r="G28" i="1"/>
  <c r="Y23" i="1" s="1"/>
  <c r="D28" i="1"/>
  <c r="J28" i="1"/>
  <c r="Y24" i="1" s="1"/>
  <c r="U33" i="1" l="1"/>
  <c r="Y22" i="1"/>
</calcChain>
</file>

<file path=xl/sharedStrings.xml><?xml version="1.0" encoding="utf-8"?>
<sst xmlns="http://schemas.openxmlformats.org/spreadsheetml/2006/main" count="103" uniqueCount="48">
  <si>
    <t>Kenneth</t>
  </si>
  <si>
    <t>Ida</t>
  </si>
  <si>
    <t>Sarah</t>
  </si>
  <si>
    <t>Nadia</t>
  </si>
  <si>
    <t>Lone</t>
  </si>
  <si>
    <t>Sara</t>
  </si>
  <si>
    <t>Amanda</t>
  </si>
  <si>
    <t>Julie</t>
  </si>
  <si>
    <t>Ina</t>
  </si>
  <si>
    <t>Nærvær</t>
  </si>
  <si>
    <t>Åbenhed &amp; Kritisk tænkning</t>
  </si>
  <si>
    <t>Ærlig</t>
  </si>
  <si>
    <t>Social intelligens</t>
  </si>
  <si>
    <t>Videbegær</t>
  </si>
  <si>
    <t>Værdsættelse af skønhed</t>
  </si>
  <si>
    <t>Modig</t>
  </si>
  <si>
    <t>Humor</t>
  </si>
  <si>
    <t>Optimisme</t>
  </si>
  <si>
    <t>Entusiasme</t>
  </si>
  <si>
    <t>Samarbejde</t>
  </si>
  <si>
    <t>Tilgivelse</t>
  </si>
  <si>
    <t>Nysgerrig</t>
  </si>
  <si>
    <t>Beskeden</t>
  </si>
  <si>
    <t>Opfindsom</t>
  </si>
  <si>
    <t>Venlig</t>
  </si>
  <si>
    <t>Perspektiv &amp; Visdom</t>
  </si>
  <si>
    <t>Omtanke</t>
  </si>
  <si>
    <t>Lederevne</t>
  </si>
  <si>
    <t>Vedholdende</t>
  </si>
  <si>
    <t>Blå styrker</t>
  </si>
  <si>
    <t>Grønne styrker</t>
  </si>
  <si>
    <t>At være fair</t>
  </si>
  <si>
    <t>Røde styrker</t>
  </si>
  <si>
    <t>Lilla styrker</t>
  </si>
  <si>
    <t>Mådehold</t>
  </si>
  <si>
    <t>Orange styrker</t>
  </si>
  <si>
    <t>Åndelighed &amp; Spiritualitet</t>
  </si>
  <si>
    <t>Taknemmelig</t>
  </si>
  <si>
    <t>Turkise styrker</t>
  </si>
  <si>
    <t>Kontroltal</t>
  </si>
  <si>
    <t>1. styrke</t>
  </si>
  <si>
    <t>2. styrke</t>
  </si>
  <si>
    <t>3. styrke</t>
  </si>
  <si>
    <t>4. styrke</t>
  </si>
  <si>
    <t>5. styrke</t>
  </si>
  <si>
    <t>Social Intelligens</t>
  </si>
  <si>
    <t>Skal være antal elever x antal styrker</t>
  </si>
  <si>
    <t>Sofie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</si>
</sst>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Blå styrker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'Ark1'!$C$22:$C$26</c:f>
              <c:strCache>
                <c:ptCount val="5"/>
                <c:pt idx="0">
                  <c:v>Opfindsom</c:v>
                </c:pt>
                <c:pt idx="1">
                  <c:v>Nysgerrig</c:v>
                </c:pt>
                <c:pt idx="2">
                  <c:v>Videbegær</c:v>
                </c:pt>
                <c:pt idx="3">
                  <c:v>Åbenhed &amp; Kritisk tænkning</c:v>
                </c:pt>
                <c:pt idx="4">
                  <c:v>Perspektiv &amp; Visdom</c:v>
                </c:pt>
              </c:strCache>
            </c:strRef>
          </c:cat>
          <c:val>
            <c:numRef>
              <c:f>'Ark1'!$D$22:$D$26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1-B34D-8CCC-11B5C1124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715711"/>
        <c:axId val="784250511"/>
      </c:barChart>
      <c:catAx>
        <c:axId val="31471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84250511"/>
        <c:crosses val="autoZero"/>
        <c:auto val="1"/>
        <c:lblAlgn val="ctr"/>
        <c:lblOffset val="100"/>
        <c:noMultiLvlLbl val="0"/>
      </c:catAx>
      <c:valAx>
        <c:axId val="78425051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4715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Grønne styrker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'Ark1'!$F$22:$F$25</c:f>
              <c:strCache>
                <c:ptCount val="4"/>
                <c:pt idx="0">
                  <c:v>Social intelligens</c:v>
                </c:pt>
                <c:pt idx="1">
                  <c:v>Venlig</c:v>
                </c:pt>
                <c:pt idx="2">
                  <c:v>Tilgivelse</c:v>
                </c:pt>
                <c:pt idx="3">
                  <c:v>Nærvær</c:v>
                </c:pt>
              </c:strCache>
            </c:strRef>
          </c:cat>
          <c:val>
            <c:numRef>
              <c:f>'Ark1'!$G$22:$G$25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0-3147-B47E-55B382F1F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898607"/>
        <c:axId val="333156191"/>
      </c:barChart>
      <c:catAx>
        <c:axId val="331898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33156191"/>
        <c:crosses val="autoZero"/>
        <c:auto val="1"/>
        <c:lblAlgn val="ctr"/>
        <c:lblOffset val="100"/>
        <c:noMultiLvlLbl val="0"/>
      </c:catAx>
      <c:valAx>
        <c:axId val="33315619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31898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Turkise</a:t>
            </a:r>
            <a:r>
              <a:rPr lang="da-DK" baseline="0"/>
              <a:t> styrker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'Ark1'!$I$22:$I$24</c:f>
              <c:strCache>
                <c:ptCount val="3"/>
                <c:pt idx="0">
                  <c:v>At være fair</c:v>
                </c:pt>
                <c:pt idx="1">
                  <c:v>Modig</c:v>
                </c:pt>
                <c:pt idx="2">
                  <c:v>Ærlig</c:v>
                </c:pt>
              </c:strCache>
            </c:strRef>
          </c:cat>
          <c:val>
            <c:numRef>
              <c:f>'Ark1'!$J$22:$J$24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A-1749-9724-473CC7C83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8032271"/>
        <c:axId val="748033919"/>
      </c:barChart>
      <c:catAx>
        <c:axId val="74803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48033919"/>
        <c:crosses val="autoZero"/>
        <c:auto val="1"/>
        <c:lblAlgn val="ctr"/>
        <c:lblOffset val="100"/>
        <c:noMultiLvlLbl val="0"/>
      </c:catAx>
      <c:valAx>
        <c:axId val="748033919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48032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Lilla styrker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'Ark1'!$O$22:$O$24</c:f>
              <c:strCache>
                <c:ptCount val="3"/>
                <c:pt idx="0">
                  <c:v>Mådehold</c:v>
                </c:pt>
                <c:pt idx="1">
                  <c:v>Omtanke</c:v>
                </c:pt>
                <c:pt idx="2">
                  <c:v>Beskeden</c:v>
                </c:pt>
              </c:strCache>
            </c:strRef>
          </c:cat>
          <c:val>
            <c:numRef>
              <c:f>'Ark1'!$P$22:$P$24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3-AF44-ADFE-57F35A3E8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405439"/>
        <c:axId val="314022143"/>
      </c:barChart>
      <c:catAx>
        <c:axId val="31440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4022143"/>
        <c:crosses val="autoZero"/>
        <c:auto val="1"/>
        <c:lblAlgn val="ctr"/>
        <c:lblOffset val="100"/>
        <c:noMultiLvlLbl val="0"/>
      </c:catAx>
      <c:valAx>
        <c:axId val="314022143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4405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Orange styrker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'Ark1'!$R$22:$R$26</c:f>
              <c:strCache>
                <c:ptCount val="5"/>
                <c:pt idx="0">
                  <c:v>Værdsættelse af skønhed</c:v>
                </c:pt>
                <c:pt idx="1">
                  <c:v>Humor</c:v>
                </c:pt>
                <c:pt idx="2">
                  <c:v>Optimisme</c:v>
                </c:pt>
                <c:pt idx="3">
                  <c:v>Taknemmelig</c:v>
                </c:pt>
                <c:pt idx="4">
                  <c:v>Åndelighed &amp; Spiritualitet</c:v>
                </c:pt>
              </c:strCache>
            </c:strRef>
          </c:cat>
          <c:val>
            <c:numRef>
              <c:f>'Ark1'!$S$22:$S$26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4-D24F-960C-28938EED4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333055"/>
        <c:axId val="311238351"/>
      </c:barChart>
      <c:catAx>
        <c:axId val="31133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1238351"/>
        <c:crosses val="autoZero"/>
        <c:auto val="1"/>
        <c:lblAlgn val="ctr"/>
        <c:lblOffset val="100"/>
        <c:noMultiLvlLbl val="0"/>
      </c:catAx>
      <c:valAx>
        <c:axId val="31123835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133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Røde styrker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'Ark1'!$L$22:$L$25</c:f>
              <c:strCache>
                <c:ptCount val="4"/>
                <c:pt idx="0">
                  <c:v>Lederevne</c:v>
                </c:pt>
                <c:pt idx="1">
                  <c:v>Entusiasme</c:v>
                </c:pt>
                <c:pt idx="2">
                  <c:v>Vedholdende</c:v>
                </c:pt>
                <c:pt idx="3">
                  <c:v>Samarbejde</c:v>
                </c:pt>
              </c:strCache>
            </c:strRef>
          </c:cat>
          <c:val>
            <c:numRef>
              <c:f>'Ark1'!$M$22:$M$25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D-F947-8C18-F6A428033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273983"/>
        <c:axId val="320581231"/>
      </c:barChart>
      <c:catAx>
        <c:axId val="331273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0581231"/>
        <c:crosses val="autoZero"/>
        <c:auto val="1"/>
        <c:lblAlgn val="ctr"/>
        <c:lblOffset val="100"/>
        <c:noMultiLvlLbl val="0"/>
      </c:catAx>
      <c:valAx>
        <c:axId val="32058123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31273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Styrkelandskabet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D3-284E-9EA4-620DD49F641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5D3-284E-9EA4-620DD49F641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D3-284E-9EA4-620DD49F6419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5D3-284E-9EA4-620DD49F6419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D3-284E-9EA4-620DD49F6419}"/>
              </c:ext>
            </c:extLst>
          </c:dPt>
          <c:cat>
            <c:strRef>
              <c:f>'Ark1'!$X$22:$X$27</c:f>
              <c:strCache>
                <c:ptCount val="6"/>
                <c:pt idx="0">
                  <c:v>Blå styrker</c:v>
                </c:pt>
                <c:pt idx="1">
                  <c:v>Grønne styrker</c:v>
                </c:pt>
                <c:pt idx="2">
                  <c:v>Turkise styrker</c:v>
                </c:pt>
                <c:pt idx="3">
                  <c:v>Røde styrker</c:v>
                </c:pt>
                <c:pt idx="4">
                  <c:v>Lilla styrker</c:v>
                </c:pt>
                <c:pt idx="5">
                  <c:v>Orange styrker</c:v>
                </c:pt>
              </c:strCache>
            </c:strRef>
          </c:cat>
          <c:val>
            <c:numRef>
              <c:f>'Ark1'!$Y$22:$Y$27</c:f>
              <c:numCache>
                <c:formatCode>General</c:formatCode>
                <c:ptCount val="6"/>
                <c:pt idx="0">
                  <c:v>9</c:v>
                </c:pt>
                <c:pt idx="1">
                  <c:v>14</c:v>
                </c:pt>
                <c:pt idx="2">
                  <c:v>11</c:v>
                </c:pt>
                <c:pt idx="3">
                  <c:v>3</c:v>
                </c:pt>
                <c:pt idx="4">
                  <c:v>0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4-6C4C-BE1C-A5F773E59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677247"/>
        <c:axId val="333007503"/>
      </c:barChart>
      <c:catAx>
        <c:axId val="332677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33007503"/>
        <c:crosses val="autoZero"/>
        <c:auto val="1"/>
        <c:lblAlgn val="ctr"/>
        <c:lblOffset val="100"/>
        <c:noMultiLvlLbl val="0"/>
      </c:catAx>
      <c:valAx>
        <c:axId val="333007503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32677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39</xdr:row>
      <xdr:rowOff>88900</xdr:rowOff>
    </xdr:from>
    <xdr:to>
      <xdr:col>6</xdr:col>
      <xdr:colOff>698500</xdr:colOff>
      <xdr:row>52</xdr:row>
      <xdr:rowOff>190500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7ADE16F-4EBC-954A-9122-D281296BC7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336550</xdr:colOff>
      <xdr:row>39</xdr:row>
      <xdr:rowOff>63500</xdr:rowOff>
    </xdr:from>
    <xdr:to>
      <xdr:col>12</xdr:col>
      <xdr:colOff>781050</xdr:colOff>
      <xdr:row>52</xdr:row>
      <xdr:rowOff>165100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2345CD1-3879-3B4D-BC65-4358076993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628650</xdr:colOff>
      <xdr:row>39</xdr:row>
      <xdr:rowOff>38100</xdr:rowOff>
    </xdr:from>
    <xdr:to>
      <xdr:col>19</xdr:col>
      <xdr:colOff>247650</xdr:colOff>
      <xdr:row>52</xdr:row>
      <xdr:rowOff>139700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E2593F2-366E-D342-902F-FE2FFE0F13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222250</xdr:colOff>
      <xdr:row>54</xdr:row>
      <xdr:rowOff>190500</xdr:rowOff>
    </xdr:from>
    <xdr:to>
      <xdr:col>6</xdr:col>
      <xdr:colOff>666750</xdr:colOff>
      <xdr:row>68</xdr:row>
      <xdr:rowOff>88900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89A86D9-0D8C-AA4B-833A-C8FF1A7EC0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374650</xdr:colOff>
      <xdr:row>55</xdr:row>
      <xdr:rowOff>12700</xdr:rowOff>
    </xdr:from>
    <xdr:to>
      <xdr:col>12</xdr:col>
      <xdr:colOff>819150</xdr:colOff>
      <xdr:row>68</xdr:row>
      <xdr:rowOff>114300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F288AA08-82B0-A845-B40A-E381D4898B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6350</xdr:colOff>
      <xdr:row>39</xdr:row>
      <xdr:rowOff>25400</xdr:rowOff>
    </xdr:from>
    <xdr:to>
      <xdr:col>25</xdr:col>
      <xdr:colOff>450850</xdr:colOff>
      <xdr:row>52</xdr:row>
      <xdr:rowOff>127000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E6261C3-BADE-EF4B-865D-7E2C537F72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704850</xdr:colOff>
      <xdr:row>54</xdr:row>
      <xdr:rowOff>152400</xdr:rowOff>
    </xdr:from>
    <xdr:to>
      <xdr:col>19</xdr:col>
      <xdr:colOff>323850</xdr:colOff>
      <xdr:row>68</xdr:row>
      <xdr:rowOff>50800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C16EEA0B-7874-4949-B20A-ED7726EA34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E5AAE-E3F0-484A-896A-394EE419B7DD}">
  <dimension ref="B2:Y33"/>
  <sheetViews>
    <sheetView tabSelected="1" workbookViewId="0">
      <selection activeCell="B3" sqref="B3"/>
    </sheetView>
  </sheetViews>
  <sheetFormatPr baseColWidth="10" defaultRowHeight="16" x14ac:dyDescent="0.2"/>
  <sheetData>
    <row r="2" spans="2:7" x14ac:dyDescent="0.2">
      <c r="C2" t="s">
        <v>40</v>
      </c>
      <c r="D2" t="s">
        <v>41</v>
      </c>
      <c r="E2" t="s">
        <v>42</v>
      </c>
      <c r="F2" t="s">
        <v>43</v>
      </c>
      <c r="G2" t="s">
        <v>44</v>
      </c>
    </row>
    <row r="3" spans="2:7" x14ac:dyDescent="0.2">
      <c r="B3" t="s">
        <v>0</v>
      </c>
      <c r="C3" t="s">
        <v>11</v>
      </c>
      <c r="D3" t="s">
        <v>31</v>
      </c>
      <c r="E3" t="s">
        <v>28</v>
      </c>
      <c r="F3" t="s">
        <v>10</v>
      </c>
      <c r="G3" t="s">
        <v>20</v>
      </c>
    </row>
    <row r="4" spans="2:7" x14ac:dyDescent="0.2">
      <c r="B4" t="s">
        <v>1</v>
      </c>
      <c r="C4" t="s">
        <v>9</v>
      </c>
      <c r="D4" t="s">
        <v>21</v>
      </c>
      <c r="E4" t="s">
        <v>15</v>
      </c>
      <c r="F4" t="s">
        <v>18</v>
      </c>
      <c r="G4" t="s">
        <v>16</v>
      </c>
    </row>
    <row r="5" spans="2:7" x14ac:dyDescent="0.2">
      <c r="B5" t="s">
        <v>2</v>
      </c>
      <c r="C5" t="s">
        <v>45</v>
      </c>
      <c r="D5" t="s">
        <v>24</v>
      </c>
      <c r="E5" t="s">
        <v>9</v>
      </c>
      <c r="F5" t="s">
        <v>19</v>
      </c>
      <c r="G5" t="s">
        <v>14</v>
      </c>
    </row>
    <row r="6" spans="2:7" x14ac:dyDescent="0.2">
      <c r="B6" t="s">
        <v>3</v>
      </c>
      <c r="C6" t="s">
        <v>9</v>
      </c>
      <c r="D6" t="s">
        <v>31</v>
      </c>
      <c r="E6" t="s">
        <v>16</v>
      </c>
      <c r="F6" t="s">
        <v>15</v>
      </c>
      <c r="G6" t="s">
        <v>45</v>
      </c>
    </row>
    <row r="7" spans="2:7" x14ac:dyDescent="0.2">
      <c r="B7" t="s">
        <v>4</v>
      </c>
      <c r="C7" t="s">
        <v>9</v>
      </c>
      <c r="D7" t="s">
        <v>31</v>
      </c>
      <c r="E7" t="s">
        <v>14</v>
      </c>
      <c r="F7" t="s">
        <v>12</v>
      </c>
      <c r="G7" t="s">
        <v>17</v>
      </c>
    </row>
    <row r="8" spans="2:7" x14ac:dyDescent="0.2">
      <c r="B8" t="s">
        <v>47</v>
      </c>
      <c r="C8" t="s">
        <v>11</v>
      </c>
      <c r="D8" t="s">
        <v>9</v>
      </c>
      <c r="E8" t="s">
        <v>23</v>
      </c>
      <c r="F8" t="s">
        <v>37</v>
      </c>
      <c r="G8" t="s">
        <v>10</v>
      </c>
    </row>
    <row r="9" spans="2:7" x14ac:dyDescent="0.2">
      <c r="B9" t="s">
        <v>5</v>
      </c>
      <c r="C9" t="s">
        <v>11</v>
      </c>
      <c r="D9" t="s">
        <v>13</v>
      </c>
      <c r="E9" t="s">
        <v>17</v>
      </c>
      <c r="F9" t="s">
        <v>20</v>
      </c>
      <c r="G9" t="s">
        <v>14</v>
      </c>
    </row>
    <row r="10" spans="2:7" x14ac:dyDescent="0.2">
      <c r="B10" t="s">
        <v>6</v>
      </c>
      <c r="C10" t="s">
        <v>10</v>
      </c>
      <c r="D10" t="s">
        <v>14</v>
      </c>
      <c r="E10" t="s">
        <v>16</v>
      </c>
      <c r="F10" t="s">
        <v>21</v>
      </c>
      <c r="G10" t="s">
        <v>11</v>
      </c>
    </row>
    <row r="11" spans="2:7" x14ac:dyDescent="0.2">
      <c r="B11" t="s">
        <v>7</v>
      </c>
      <c r="C11" t="s">
        <v>11</v>
      </c>
      <c r="D11" t="s">
        <v>9</v>
      </c>
      <c r="E11" t="s">
        <v>37</v>
      </c>
      <c r="F11" t="s">
        <v>17</v>
      </c>
      <c r="G11" t="s">
        <v>45</v>
      </c>
    </row>
    <row r="12" spans="2:7" x14ac:dyDescent="0.2">
      <c r="B12" t="s">
        <v>8</v>
      </c>
      <c r="C12" t="s">
        <v>9</v>
      </c>
      <c r="D12" t="s">
        <v>37</v>
      </c>
      <c r="E12" t="s">
        <v>31</v>
      </c>
      <c r="F12" t="s">
        <v>10</v>
      </c>
      <c r="G12" t="s">
        <v>21</v>
      </c>
    </row>
    <row r="20" spans="3:25" x14ac:dyDescent="0.2">
      <c r="C20" t="s">
        <v>29</v>
      </c>
      <c r="F20" t="s">
        <v>30</v>
      </c>
      <c r="I20" t="s">
        <v>38</v>
      </c>
      <c r="L20" t="s">
        <v>32</v>
      </c>
      <c r="O20" t="s">
        <v>33</v>
      </c>
      <c r="R20" t="s">
        <v>35</v>
      </c>
    </row>
    <row r="22" spans="3:25" x14ac:dyDescent="0.2">
      <c r="C22" t="s">
        <v>23</v>
      </c>
      <c r="D22">
        <f>COUNTIF($C$3:$K$12,"Opfindsom")</f>
        <v>1</v>
      </c>
      <c r="F22" t="s">
        <v>12</v>
      </c>
      <c r="G22">
        <f>COUNTIF($C$3:$K$12,"Social Intelligens")</f>
        <v>4</v>
      </c>
      <c r="I22" t="s">
        <v>31</v>
      </c>
      <c r="J22">
        <f>COUNTIF(C3:K12,"At være fair")</f>
        <v>4</v>
      </c>
      <c r="L22" t="s">
        <v>27</v>
      </c>
      <c r="M22">
        <f>COUNTIF(C3:K12,"Lederevne")</f>
        <v>0</v>
      </c>
      <c r="O22" t="s">
        <v>34</v>
      </c>
      <c r="P22">
        <f>COUNTIF(C3:K12,"Mådehold")</f>
        <v>0</v>
      </c>
      <c r="R22" t="s">
        <v>14</v>
      </c>
      <c r="S22">
        <f>COUNTIF(C3:K12,"Værdsættelse af skønhed")</f>
        <v>4</v>
      </c>
      <c r="X22" t="s">
        <v>29</v>
      </c>
      <c r="Y22">
        <f>D28</f>
        <v>9</v>
      </c>
    </row>
    <row r="23" spans="3:25" x14ac:dyDescent="0.2">
      <c r="C23" t="s">
        <v>21</v>
      </c>
      <c r="D23">
        <f>COUNTIF($C$3:$K$12,"Nysgerrig")</f>
        <v>3</v>
      </c>
      <c r="F23" t="s">
        <v>24</v>
      </c>
      <c r="G23">
        <f>COUNTIF($C$3:$K$12,"Venlig")</f>
        <v>1</v>
      </c>
      <c r="I23" t="s">
        <v>15</v>
      </c>
      <c r="J23">
        <f>COUNTIF(C3:K12,"Modig")</f>
        <v>2</v>
      </c>
      <c r="L23" t="s">
        <v>18</v>
      </c>
      <c r="M23">
        <f>COUNTIF(C3:K12,"Entusiasme")</f>
        <v>1</v>
      </c>
      <c r="O23" t="s">
        <v>26</v>
      </c>
      <c r="P23">
        <f>COUNTIF(C3:K12,"Omtanke")</f>
        <v>0</v>
      </c>
      <c r="R23" t="s">
        <v>16</v>
      </c>
      <c r="S23">
        <f>COUNTIF(C3:K12,"Humor")</f>
        <v>3</v>
      </c>
      <c r="X23" t="s">
        <v>30</v>
      </c>
      <c r="Y23">
        <f>G28</f>
        <v>14</v>
      </c>
    </row>
    <row r="24" spans="3:25" x14ac:dyDescent="0.2">
      <c r="C24" t="s">
        <v>13</v>
      </c>
      <c r="D24">
        <f>COUNTIF($C$3:$K$12,"Videbegær")</f>
        <v>1</v>
      </c>
      <c r="F24" t="s">
        <v>20</v>
      </c>
      <c r="G24">
        <f>COUNTIF($C$3:$K$12,"Tilgivelse")</f>
        <v>2</v>
      </c>
      <c r="I24" t="s">
        <v>11</v>
      </c>
      <c r="J24">
        <f>COUNTIF(C3:K12,"Ærlig")</f>
        <v>5</v>
      </c>
      <c r="L24" t="s">
        <v>28</v>
      </c>
      <c r="M24">
        <f>COUNTIF(C3:K12,"Vedholdende")</f>
        <v>1</v>
      </c>
      <c r="O24" t="s">
        <v>22</v>
      </c>
      <c r="P24">
        <f>COUNTIF(C3:K12,"Beskeden")</f>
        <v>0</v>
      </c>
      <c r="R24" t="s">
        <v>17</v>
      </c>
      <c r="S24">
        <f>COUNTIF(C3:K12,"Optimisme")</f>
        <v>3</v>
      </c>
      <c r="X24" t="s">
        <v>38</v>
      </c>
      <c r="Y24">
        <f>J28</f>
        <v>11</v>
      </c>
    </row>
    <row r="25" spans="3:25" x14ac:dyDescent="0.2">
      <c r="C25" t="s">
        <v>10</v>
      </c>
      <c r="D25">
        <f>COUNTIF($C$3:$K$12,"Åbenhed &amp; Kritisk tænkning")</f>
        <v>4</v>
      </c>
      <c r="F25" t="s">
        <v>9</v>
      </c>
      <c r="G25">
        <f t="shared" ref="G25" si="0">COUNTIF($C$3:$K$12,"Nærvær")</f>
        <v>7</v>
      </c>
      <c r="L25" t="s">
        <v>19</v>
      </c>
      <c r="M25">
        <f>COUNTIF(C3:K12,"Samarbejde")</f>
        <v>1</v>
      </c>
      <c r="R25" t="s">
        <v>37</v>
      </c>
      <c r="S25">
        <f>COUNTIF(C3:K12,"Taknemmelig")</f>
        <v>3</v>
      </c>
      <c r="X25" t="s">
        <v>32</v>
      </c>
      <c r="Y25">
        <f>M28</f>
        <v>3</v>
      </c>
    </row>
    <row r="26" spans="3:25" x14ac:dyDescent="0.2">
      <c r="C26" t="s">
        <v>25</v>
      </c>
      <c r="D26">
        <f>COUNTIF($C$3:$K$12,"Perspektiv &amp; Visdom")</f>
        <v>0</v>
      </c>
      <c r="R26" t="s">
        <v>36</v>
      </c>
      <c r="S26">
        <f>COUNTIF(C3:K12,"Åndelighed &amp; Spiritualitet")</f>
        <v>0</v>
      </c>
      <c r="X26" t="s">
        <v>33</v>
      </c>
      <c r="Y26">
        <f>P28</f>
        <v>0</v>
      </c>
    </row>
    <row r="27" spans="3:25" x14ac:dyDescent="0.2">
      <c r="X27" t="s">
        <v>35</v>
      </c>
      <c r="Y27">
        <f>S28</f>
        <v>13</v>
      </c>
    </row>
    <row r="28" spans="3:25" x14ac:dyDescent="0.2">
      <c r="D28">
        <f>SUM(D22:D27)</f>
        <v>9</v>
      </c>
      <c r="G28">
        <f>SUM(G22:G27)</f>
        <v>14</v>
      </c>
      <c r="J28">
        <f>SUM(J22:J27)</f>
        <v>11</v>
      </c>
      <c r="M28">
        <f>SUM(M22:M27)</f>
        <v>3</v>
      </c>
      <c r="P28">
        <f>SUM(P22:P27)</f>
        <v>0</v>
      </c>
      <c r="S28">
        <f>SUM(S22:S27)</f>
        <v>13</v>
      </c>
    </row>
    <row r="33" spans="20:22" x14ac:dyDescent="0.2">
      <c r="T33" t="s">
        <v>39</v>
      </c>
      <c r="U33">
        <f>SUM(D28:S28)</f>
        <v>50</v>
      </c>
      <c r="V33" t="s">
        <v>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Hermansen</dc:creator>
  <cp:lastModifiedBy>Claus Hermansen</cp:lastModifiedBy>
  <dcterms:created xsi:type="dcterms:W3CDTF">2021-09-08T07:21:11Z</dcterms:created>
  <dcterms:modified xsi:type="dcterms:W3CDTF">2023-03-02T09:34:05Z</dcterms:modified>
</cp:coreProperties>
</file>